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<sst xmlns="http://schemas.openxmlformats.org/spreadsheetml/2006/main" count="157" uniqueCount="89">
  <si>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</si>
  <si>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</si>
  <si>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</si>
  <si>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</si>
  <si>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</si>
  <si>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</si>
  <si>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</si>
  <si>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</si>
  <si>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</si>
  <si>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</si>
  <si>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</si>
  <si>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</si>
  <si>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</si>
  <si>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</si>
  <si>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</si>
  <si>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</si>
  <si>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</si>
  <si>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</si>
  <si>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</si>
  <si>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</si>
  <si>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</si>
  <si>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</si>
  <si>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</si>
  <si>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</si>
  <si>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</si>
  <si>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</si>
  <si>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</si>
  <si>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</si>
  <si>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</si>
  <si>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</si>
  <si>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</si>
  <si>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</si>
  <si>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</si>
  <si>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</si>
  <si>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</si>
  <si>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</si>
  <si>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</si>
  <si>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</si>
  <si>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</si>
  <si>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</si>
  <si>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</si>
  <si>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</si>
  <si>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</si>
  <si>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</si>
  <si>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</si>
  <si>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</si>
  <si>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</si>
  <si>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</si>
  <si>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</si>
  <si>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</si>
  <si>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</si>
  <si>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</si>
  <si>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</si>
  <si>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</si>
  <si>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</si>
  <si>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</si>
  <si>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</si>
  <si>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</si>
  <si>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</si>
  <si>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</si>
  <si>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</si>
  <si>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</si>
  <si>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</si>
  <si>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</si>
  <si>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</si>
  <si>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</si>
  <si>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</si>
  <si>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</si>
  <si>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</si>
  <si>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</si>
  <si>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</si>
  <si>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</si>
  <si>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</si>
  <si>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</si>
  <si>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</si>
  <si>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</si>
  <si>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</si>
  <si>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</si>
  <si>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</si>
  <si>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01.03.2018р. :</t>
  </si>
  <si>
    <t>факт  на 01.03.17</t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</si>
  <si>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</si>
  <si>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</si>
  <si>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</si>
  <si>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план на січень-березень 2018р.</t>
  </si>
  <si>
    <t>станом на 21.03.2018</t>
  </si>
  <si>
    <r>
      <t xml:space="preserve">станом на 21.03.2018р.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</si>
  <si>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21.03.2018р.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</si>
  <si>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21.03.2018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</si>
</sst>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4.75"/>
      <color indexed="8"/>
      <name val="Times New Roman"/>
      <family val="1"/>
    </font>
    <font>
      <sz val="6.8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40672"/>
        <c:axId val="366049"/>
      </c:lineChart>
      <c:catAx>
        <c:axId val="406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049"/>
        <c:crosses val="autoZero"/>
        <c:auto val="0"/>
        <c:lblOffset val="100"/>
        <c:tickLblSkip val="1"/>
        <c:noMultiLvlLbl val="0"/>
      </c:catAx>
      <c:valAx>
        <c:axId val="36604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67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3294442"/>
        <c:axId val="29649979"/>
      </c:lineChart>
      <c:catAx>
        <c:axId val="32944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49979"/>
        <c:crosses val="autoZero"/>
        <c:auto val="0"/>
        <c:lblOffset val="100"/>
        <c:tickLblSkip val="1"/>
        <c:noMultiLvlLbl val="0"/>
      </c:catAx>
      <c:valAx>
        <c:axId val="2964997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9444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65523220"/>
        <c:axId val="52838069"/>
      </c:lineChart>
      <c:catAx>
        <c:axId val="655232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38069"/>
        <c:crosses val="autoZero"/>
        <c:auto val="0"/>
        <c:lblOffset val="100"/>
        <c:tickLblSkip val="1"/>
        <c:noMultiLvlLbl val="0"/>
      </c:catAx>
      <c:valAx>
        <c:axId val="5283806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52322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21.03.2018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січень-березень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780574"/>
        <c:axId val="52025167"/>
      </c:bar3DChart>
      <c:catAx>
        <c:axId val="57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25167"/>
        <c:crosses val="autoZero"/>
        <c:auto val="1"/>
        <c:lblOffset val="100"/>
        <c:tickLblSkip val="1"/>
        <c:noMultiLvlLbl val="0"/>
      </c:catAx>
      <c:valAx>
        <c:axId val="52025167"/>
        <c:scaling>
          <c:orientation val="minMax"/>
          <c:max val="21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80574"/>
        <c:crossesAt val="1"/>
        <c:crossBetween val="between"/>
        <c:dispUnits/>
        <c:majorUnit val="3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березннь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5573320"/>
        <c:axId val="53288969"/>
      </c:bar3DChart>
      <c:catAx>
        <c:axId val="6557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288969"/>
        <c:crosses val="autoZero"/>
        <c:auto val="1"/>
        <c:lblOffset val="100"/>
        <c:tickLblSkip val="1"/>
        <c:noMultiLvlLbl val="0"/>
      </c:catAx>
      <c:valAx>
        <c:axId val="53288969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73320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березень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21.03.2018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133 525,1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322 666,4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-49 567,9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січень-березень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372 195,6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- 49 529,1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2111 з 2003р"/>
      <sheetName val="110202"/>
      <sheetName val="Лист8"/>
      <sheetName val="210103"/>
      <sheetName val="2105"/>
      <sheetName val="24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65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66</v>
      </c>
      <c r="S1" s="115"/>
      <c r="T1" s="115"/>
      <c r="U1" s="115"/>
      <c r="V1" s="115"/>
      <c r="W1" s="116"/>
    </row>
    <row r="2" spans="1:23" ht="15" thickBot="1">
      <c r="A2" s="117" t="s">
        <v>70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71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25">
        <v>0</v>
      </c>
      <c r="V4" s="126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7">
        <v>1</v>
      </c>
      <c r="V5" s="128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29">
        <v>0</v>
      </c>
      <c r="V7" s="130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7">
        <v>0</v>
      </c>
      <c r="V8" s="128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7">
        <v>0</v>
      </c>
      <c r="V10" s="128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7">
        <v>0</v>
      </c>
      <c r="V12" s="128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7">
        <v>0</v>
      </c>
      <c r="V14" s="128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7">
        <v>0</v>
      </c>
      <c r="V16" s="128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7">
        <v>0</v>
      </c>
      <c r="V21" s="128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7">
        <v>0</v>
      </c>
      <c r="V22" s="128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39">
        <v>0</v>
      </c>
      <c r="V23" s="140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1">
        <f>SUM(U4:U23)</f>
        <v>1</v>
      </c>
      <c r="V24" s="142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43132</v>
      </c>
      <c r="S29" s="145">
        <f>14560.55/1000</f>
        <v>14.56055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43132</v>
      </c>
      <c r="S39" s="133">
        <f>4362046.31/1000</f>
        <v>4362.04631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1" sqref="D5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72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73</v>
      </c>
      <c r="S1" s="115"/>
      <c r="T1" s="115"/>
      <c r="U1" s="115"/>
      <c r="V1" s="115"/>
      <c r="W1" s="116"/>
    </row>
    <row r="2" spans="1:23" ht="15" thickBot="1">
      <c r="A2" s="117" t="s">
        <v>77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78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7">
        <v>0</v>
      </c>
      <c r="V8" s="128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7">
        <v>0</v>
      </c>
      <c r="V9" s="128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7">
        <v>1</v>
      </c>
      <c r="V10" s="128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7">
        <v>0</v>
      </c>
      <c r="V12" s="128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7">
        <v>0</v>
      </c>
      <c r="V15" s="128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7">
        <v>0</v>
      </c>
      <c r="V18" s="128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7">
        <v>0</v>
      </c>
      <c r="V19" s="128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39">
        <v>0</v>
      </c>
      <c r="V23" s="140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1">
        <f>SUM(U4:U23)</f>
        <v>1</v>
      </c>
      <c r="V24" s="142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43160</v>
      </c>
      <c r="S29" s="145">
        <v>144.8304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43160</v>
      </c>
      <c r="S39" s="133">
        <v>4586.3857499999995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81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83</v>
      </c>
      <c r="S1" s="115"/>
      <c r="T1" s="115"/>
      <c r="U1" s="115"/>
      <c r="V1" s="115"/>
      <c r="W1" s="116"/>
    </row>
    <row r="2" spans="1:23" ht="15" thickBot="1">
      <c r="A2" s="117" t="s">
        <v>85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86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5678.7723076923085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5678.8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5678.8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5678.8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37.24000000000057</v>
      </c>
      <c r="N8" s="65">
        <v>6747.14</v>
      </c>
      <c r="O8" s="65">
        <v>5000</v>
      </c>
      <c r="P8" s="3">
        <f t="shared" si="2"/>
        <v>1.349428</v>
      </c>
      <c r="Q8" s="2">
        <v>5678.8</v>
      </c>
      <c r="R8" s="71">
        <v>0</v>
      </c>
      <c r="S8" s="72">
        <v>0.04</v>
      </c>
      <c r="T8" s="70">
        <v>1011.6</v>
      </c>
      <c r="U8" s="127">
        <v>1</v>
      </c>
      <c r="V8" s="128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5678.8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5678.8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5678.8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5678.8</v>
      </c>
      <c r="R12" s="69">
        <v>0</v>
      </c>
      <c r="S12" s="65">
        <v>0</v>
      </c>
      <c r="T12" s="70">
        <v>20</v>
      </c>
      <c r="U12" s="127">
        <v>0</v>
      </c>
      <c r="V12" s="128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5678.8</v>
      </c>
      <c r="R13" s="69">
        <v>689.5</v>
      </c>
      <c r="S13" s="65">
        <v>0</v>
      </c>
      <c r="T13" s="70">
        <v>0</v>
      </c>
      <c r="U13" s="127">
        <v>0</v>
      </c>
      <c r="V13" s="128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5678.8</v>
      </c>
      <c r="R14" s="69">
        <v>239.8</v>
      </c>
      <c r="S14" s="65">
        <v>0</v>
      </c>
      <c r="T14" s="74">
        <v>25</v>
      </c>
      <c r="U14" s="127">
        <v>0</v>
      </c>
      <c r="V14" s="128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5678.8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5678.8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43180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5400</v>
      </c>
      <c r="P17" s="3">
        <f t="shared" si="2"/>
        <v>0</v>
      </c>
      <c r="Q17" s="2">
        <v>5678.8</v>
      </c>
      <c r="R17" s="69"/>
      <c r="S17" s="65"/>
      <c r="T17" s="74"/>
      <c r="U17" s="127"/>
      <c r="V17" s="128"/>
      <c r="W17" s="68">
        <f t="shared" si="3"/>
        <v>0</v>
      </c>
    </row>
    <row r="18" spans="1:23" ht="12.75">
      <c r="A18" s="10">
        <v>43181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8700</v>
      </c>
      <c r="P18" s="3">
        <f>N18/O18</f>
        <v>0</v>
      </c>
      <c r="Q18" s="2">
        <v>5678.8</v>
      </c>
      <c r="R18" s="69"/>
      <c r="S18" s="65"/>
      <c r="T18" s="70"/>
      <c r="U18" s="127"/>
      <c r="V18" s="128"/>
      <c r="W18" s="68">
        <f t="shared" si="3"/>
        <v>0</v>
      </c>
    </row>
    <row r="19" spans="1:23" ht="12.75">
      <c r="A19" s="10">
        <v>43182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5600</v>
      </c>
      <c r="P19" s="3">
        <f t="shared" si="2"/>
        <v>0</v>
      </c>
      <c r="Q19" s="2">
        <v>5678.8</v>
      </c>
      <c r="R19" s="69"/>
      <c r="S19" s="65"/>
      <c r="T19" s="70"/>
      <c r="U19" s="127"/>
      <c r="V19" s="128"/>
      <c r="W19" s="68">
        <f t="shared" si="3"/>
        <v>0</v>
      </c>
    </row>
    <row r="20" spans="1:23" ht="12.75">
      <c r="A20" s="10">
        <v>43185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4330</v>
      </c>
      <c r="P20" s="3">
        <f t="shared" si="2"/>
        <v>0</v>
      </c>
      <c r="Q20" s="2">
        <v>5678.8</v>
      </c>
      <c r="R20" s="69"/>
      <c r="S20" s="65"/>
      <c r="T20" s="70"/>
      <c r="U20" s="127"/>
      <c r="V20" s="128"/>
      <c r="W20" s="68">
        <f t="shared" si="3"/>
        <v>0</v>
      </c>
    </row>
    <row r="21" spans="1:23" ht="12.75">
      <c r="A21" s="108">
        <v>43186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4800</v>
      </c>
      <c r="P21" s="3">
        <f t="shared" si="2"/>
        <v>0</v>
      </c>
      <c r="Q21" s="2">
        <v>5678.8</v>
      </c>
      <c r="R21" s="102"/>
      <c r="S21" s="103"/>
      <c r="T21" s="104"/>
      <c r="U21" s="127"/>
      <c r="V21" s="128"/>
      <c r="W21" s="68">
        <f t="shared" si="3"/>
        <v>0</v>
      </c>
    </row>
    <row r="22" spans="1:23" ht="12.75">
      <c r="A22" s="10">
        <v>43187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5800</v>
      </c>
      <c r="P22" s="3">
        <f>N22/O21</f>
        <v>0</v>
      </c>
      <c r="Q22" s="2">
        <v>5678.8</v>
      </c>
      <c r="R22" s="102"/>
      <c r="S22" s="103"/>
      <c r="T22" s="104"/>
      <c r="U22" s="109"/>
      <c r="V22" s="110"/>
      <c r="W22" s="68">
        <f t="shared" si="3"/>
        <v>0</v>
      </c>
    </row>
    <row r="23" spans="1:23" ht="12.75">
      <c r="A23" s="108">
        <v>43188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12900</v>
      </c>
      <c r="P23" s="3">
        <f t="shared" si="2"/>
        <v>0</v>
      </c>
      <c r="Q23" s="2">
        <v>5678.8</v>
      </c>
      <c r="R23" s="102"/>
      <c r="S23" s="103"/>
      <c r="T23" s="104"/>
      <c r="U23" s="127"/>
      <c r="V23" s="128"/>
      <c r="W23" s="68">
        <f t="shared" si="3"/>
        <v>0</v>
      </c>
    </row>
    <row r="24" spans="1:23" ht="13.5" thickBot="1">
      <c r="A24" s="10">
        <v>43189</v>
      </c>
      <c r="B24" s="65"/>
      <c r="C24" s="74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9005</v>
      </c>
      <c r="P24" s="3">
        <f t="shared" si="2"/>
        <v>0</v>
      </c>
      <c r="Q24" s="2">
        <v>5678.8</v>
      </c>
      <c r="R24" s="98"/>
      <c r="S24" s="99"/>
      <c r="T24" s="100"/>
      <c r="U24" s="139"/>
      <c r="V24" s="140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44711.700000000004</v>
      </c>
      <c r="C25" s="85">
        <f t="shared" si="4"/>
        <v>13417.8</v>
      </c>
      <c r="D25" s="107">
        <f t="shared" si="4"/>
        <v>932.4000000000001</v>
      </c>
      <c r="E25" s="107">
        <f t="shared" si="4"/>
        <v>12485.4</v>
      </c>
      <c r="F25" s="85">
        <f t="shared" si="4"/>
        <v>371</v>
      </c>
      <c r="G25" s="85">
        <f t="shared" si="4"/>
        <v>4529.9</v>
      </c>
      <c r="H25" s="85">
        <f t="shared" si="4"/>
        <v>7299.35</v>
      </c>
      <c r="I25" s="85">
        <f t="shared" si="4"/>
        <v>1280.2</v>
      </c>
      <c r="J25" s="85">
        <f t="shared" si="4"/>
        <v>327.2</v>
      </c>
      <c r="K25" s="85">
        <f t="shared" si="4"/>
        <v>586.3</v>
      </c>
      <c r="L25" s="85">
        <f t="shared" si="4"/>
        <v>819.7</v>
      </c>
      <c r="M25" s="84">
        <f t="shared" si="4"/>
        <v>480.89000000000294</v>
      </c>
      <c r="N25" s="84">
        <f t="shared" si="4"/>
        <v>73824.04000000001</v>
      </c>
      <c r="O25" s="84">
        <f t="shared" si="4"/>
        <v>125025</v>
      </c>
      <c r="P25" s="86">
        <f>N25/O25</f>
        <v>0.5904742251549691</v>
      </c>
      <c r="Q25" s="2"/>
      <c r="R25" s="75">
        <f>SUM(R4:R24)</f>
        <v>929.3</v>
      </c>
      <c r="S25" s="75">
        <f>SUM(S4:S24)</f>
        <v>0.04</v>
      </c>
      <c r="T25" s="75">
        <f>SUM(T4:T24)</f>
        <v>1056.6</v>
      </c>
      <c r="U25" s="141">
        <f>SUM(U4:U24)</f>
        <v>1</v>
      </c>
      <c r="V25" s="142"/>
      <c r="W25" s="75">
        <f>R25+S25+U25+T25+V25</f>
        <v>1986.9399999999998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33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29</v>
      </c>
      <c r="S29" s="144"/>
      <c r="T29" s="144"/>
      <c r="U29" s="144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>
        <v>43180</v>
      </c>
      <c r="S30" s="145">
        <v>1.8805999999999998</v>
      </c>
      <c r="T30" s="145"/>
      <c r="U30" s="145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2"/>
      <c r="S31" s="145"/>
      <c r="T31" s="145"/>
      <c r="U31" s="145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45</v>
      </c>
      <c r="T33" s="147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8" t="s">
        <v>40</v>
      </c>
      <c r="T34" s="148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 t="s">
        <v>30</v>
      </c>
      <c r="S38" s="143"/>
      <c r="T38" s="143"/>
      <c r="U38" s="14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 t="s">
        <v>31</v>
      </c>
      <c r="S39" s="149"/>
      <c r="T39" s="149"/>
      <c r="U39" s="149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>
        <v>43180</v>
      </c>
      <c r="S40" s="133">
        <v>6154.390409999999</v>
      </c>
      <c r="T40" s="134"/>
      <c r="U40" s="135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2"/>
      <c r="S41" s="136"/>
      <c r="T41" s="137"/>
      <c r="U41" s="138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29" sqref="B29:I29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8" t="s">
        <v>87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9"/>
      <c r="M26" s="169"/>
      <c r="N26" s="169"/>
    </row>
    <row r="27" spans="1:16" ht="54" customHeight="1">
      <c r="A27" s="163" t="s">
        <v>32</v>
      </c>
      <c r="B27" s="159" t="s">
        <v>43</v>
      </c>
      <c r="C27" s="159"/>
      <c r="D27" s="153" t="s">
        <v>49</v>
      </c>
      <c r="E27" s="165"/>
      <c r="F27" s="166" t="s">
        <v>44</v>
      </c>
      <c r="G27" s="152"/>
      <c r="H27" s="167" t="s">
        <v>52</v>
      </c>
      <c r="I27" s="153"/>
      <c r="J27" s="160"/>
      <c r="K27" s="161"/>
      <c r="L27" s="156" t="s">
        <v>36</v>
      </c>
      <c r="M27" s="157"/>
      <c r="N27" s="158"/>
      <c r="O27" s="150" t="s">
        <v>88</v>
      </c>
      <c r="P27" s="151"/>
    </row>
    <row r="28" spans="1:16" ht="30.75" customHeight="1">
      <c r="A28" s="164"/>
      <c r="B28" s="44" t="s">
        <v>84</v>
      </c>
      <c r="C28" s="22" t="s">
        <v>23</v>
      </c>
      <c r="D28" s="44" t="str">
        <f>B28</f>
        <v>план на січень-березень 2018р.</v>
      </c>
      <c r="E28" s="22" t="str">
        <f>C28</f>
        <v>факт</v>
      </c>
      <c r="F28" s="43" t="str">
        <f>B28</f>
        <v>план на січень-березень 2018р.</v>
      </c>
      <c r="G28" s="58" t="str">
        <f>C28</f>
        <v>факт</v>
      </c>
      <c r="H28" s="44" t="str">
        <f>B28</f>
        <v>план на січень-березень 2018р.</v>
      </c>
      <c r="I28" s="22" t="str">
        <f>C28</f>
        <v>факт</v>
      </c>
      <c r="J28" s="43"/>
      <c r="K28" s="58"/>
      <c r="L28" s="41" t="str">
        <f>D28</f>
        <v>план на січень-березень 2018р.</v>
      </c>
      <c r="M28" s="22" t="str">
        <f>C28</f>
        <v>факт</v>
      </c>
      <c r="N28" s="42" t="s">
        <v>24</v>
      </c>
      <c r="O28" s="152"/>
      <c r="P28" s="153"/>
    </row>
    <row r="29" spans="1:16" ht="23.25" customHeight="1" thickBot="1">
      <c r="A29" s="40">
        <f>березень!S40</f>
        <v>6154.390409999999</v>
      </c>
      <c r="B29" s="45">
        <v>2015</v>
      </c>
      <c r="C29" s="45">
        <v>1123.71</v>
      </c>
      <c r="D29" s="45">
        <v>806.429</v>
      </c>
      <c r="E29" s="45">
        <v>806.46</v>
      </c>
      <c r="F29" s="45">
        <v>6000</v>
      </c>
      <c r="G29" s="45">
        <v>1387.79</v>
      </c>
      <c r="H29" s="45">
        <v>6</v>
      </c>
      <c r="I29" s="45">
        <v>3</v>
      </c>
      <c r="J29" s="45"/>
      <c r="K29" s="45"/>
      <c r="L29" s="59">
        <f>H29+F29+D29+J29+B29</f>
        <v>8827.429</v>
      </c>
      <c r="M29" s="46">
        <f>C29+E29+G29+I29</f>
        <v>3320.96</v>
      </c>
      <c r="N29" s="47">
        <f>M29-L29</f>
        <v>-5506.469</v>
      </c>
      <c r="O29" s="154">
        <f>березень!S30</f>
        <v>1.8805999999999998</v>
      </c>
      <c r="P29" s="155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209196.339</v>
      </c>
      <c r="C48" s="28">
        <v>184790.53</v>
      </c>
      <c r="F48" s="1" t="s">
        <v>22</v>
      </c>
      <c r="G48" s="6"/>
      <c r="H48" s="162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43351.479999999996</v>
      </c>
      <c r="C49" s="28">
        <v>31619.57</v>
      </c>
      <c r="G49" s="6"/>
      <c r="H49" s="162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68649.16</v>
      </c>
      <c r="C50" s="28">
        <v>67322.25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6357.5</v>
      </c>
      <c r="C51" s="28">
        <v>5923.49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33615</v>
      </c>
      <c r="C52" s="28">
        <v>21946.4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1564.14</v>
      </c>
      <c r="C53" s="28">
        <v>1700.57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580.078</v>
      </c>
      <c r="C54" s="28">
        <v>1099.77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8881.860000000024</v>
      </c>
      <c r="C55" s="12">
        <v>8263.83999999992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372195.55700000003</v>
      </c>
      <c r="C56" s="9">
        <v>322666.4199999999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2015</v>
      </c>
      <c r="C58" s="9">
        <f>C29</f>
        <v>1123.71</v>
      </c>
    </row>
    <row r="59" spans="1:3" ht="25.5">
      <c r="A59" s="76" t="s">
        <v>54</v>
      </c>
      <c r="B59" s="9">
        <f>D29</f>
        <v>806.429</v>
      </c>
      <c r="C59" s="9">
        <f>E29</f>
        <v>806.46</v>
      </c>
    </row>
    <row r="60" spans="1:3" ht="12.75">
      <c r="A60" s="76" t="s">
        <v>55</v>
      </c>
      <c r="B60" s="9">
        <f>F29</f>
        <v>6000</v>
      </c>
      <c r="C60" s="9">
        <f>G29</f>
        <v>1387.79</v>
      </c>
    </row>
    <row r="61" spans="1:3" ht="25.5">
      <c r="A61" s="76" t="s">
        <v>56</v>
      </c>
      <c r="B61" s="9">
        <f>H29</f>
        <v>6</v>
      </c>
      <c r="C61" s="9">
        <f>I29</f>
        <v>3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9" sqref="A29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79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-3000</v>
      </c>
      <c r="M7" s="18">
        <f t="shared" si="0"/>
        <v>-9400</v>
      </c>
      <c r="N7" s="31">
        <f>SUM(B8:M16)</f>
        <v>0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 t="s">
        <v>68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130095.8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155108.95</v>
      </c>
      <c r="M17" s="30">
        <f t="shared" si="2"/>
        <v>144712.993</v>
      </c>
      <c r="N17" s="32">
        <f t="shared" si="1"/>
        <v>1627917.7</v>
      </c>
      <c r="O17" s="15"/>
    </row>
    <row r="19" ht="12" hidden="1"/>
    <row r="20" spans="1:14" ht="12" hidden="1">
      <c r="A20" t="s">
        <v>80</v>
      </c>
      <c r="B20" s="15">
        <v>115278.5</v>
      </c>
      <c r="C20" s="15">
        <v>133563.9</v>
      </c>
      <c r="D20" s="15">
        <v>123391.9</v>
      </c>
      <c r="E20" s="15">
        <f>130095.8-38.7</f>
        <v>130057.1</v>
      </c>
      <c r="F20" s="15">
        <v>130131.66</v>
      </c>
      <c r="G20" s="15">
        <v>128156.4</v>
      </c>
      <c r="H20" s="15">
        <v>146580.57</v>
      </c>
      <c r="I20" s="88">
        <v>146635.57</v>
      </c>
      <c r="J20" s="88">
        <v>129037.4</v>
      </c>
      <c r="K20" s="88">
        <v>145262.8</v>
      </c>
      <c r="L20" s="88">
        <v>155108.95</v>
      </c>
      <c r="M20" s="88">
        <v>144712.993</v>
      </c>
      <c r="N20" s="15">
        <f>SUM(B20:M20)</f>
        <v>1627917.743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38.79199999998673</v>
      </c>
      <c r="D21" s="15">
        <f aca="true" t="shared" si="3" ref="D21:M21">D20-D17</f>
        <v>0</v>
      </c>
      <c r="E21" s="15">
        <f t="shared" si="3"/>
        <v>-38.69999999999709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</v>
      </c>
      <c r="M21" s="15">
        <f t="shared" si="3"/>
        <v>0</v>
      </c>
      <c r="N21" s="15">
        <f>SUM(B21:M21)</f>
        <v>0.04299999999057036</v>
      </c>
    </row>
    <row r="22" ht="12" hidden="1"/>
    <row r="23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2018-03-21T08:48:05Z</dcterms:modified>
  <cp:category/>
  <cp:version/>
  <cp:contentType/>
  <cp:contentStatus/>
</cp:coreProperties>
</file>